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xWindow="0" yWindow="0" windowWidth="24000" windowHeight="9432"/>
  </bookViews>
  <sheets>
    <sheet name="Итоговый " sheetId="3" r:id="rId1"/>
  </sheets>
  <definedNames>
    <definedName name="_xlnm.Print_Titles" localSheetId="0">'Итоговый '!$B:$B</definedName>
    <definedName name="_xlnm.Print_Area" localSheetId="0">'Итоговый '!$A$1:$AA$34</definedName>
  </definedNames>
  <calcPr calcId="152511"/>
</workbook>
</file>

<file path=xl/calcChain.xml><?xml version="1.0" encoding="utf-8"?>
<calcChain xmlns="http://schemas.openxmlformats.org/spreadsheetml/2006/main">
  <c r="R23" i="3" l="1"/>
  <c r="R8" i="3"/>
  <c r="J23" i="3"/>
  <c r="E8" i="3"/>
  <c r="D9" i="3"/>
  <c r="D8" i="3"/>
  <c r="AA10" i="3" l="1"/>
  <c r="AA11" i="3"/>
  <c r="AA12" i="3"/>
  <c r="AA13" i="3"/>
  <c r="AA15" i="3"/>
  <c r="AA16" i="3"/>
  <c r="AA17" i="3"/>
  <c r="AA18" i="3"/>
  <c r="AA19" i="3"/>
  <c r="AA20" i="3"/>
  <c r="AA21" i="3"/>
  <c r="AA22" i="3"/>
  <c r="AA24" i="3"/>
  <c r="AA27" i="3"/>
  <c r="AA29" i="3"/>
  <c r="AA30" i="3"/>
  <c r="AA32" i="3"/>
  <c r="AA33" i="3"/>
  <c r="Z10" i="3"/>
  <c r="Z11" i="3"/>
  <c r="Z12" i="3"/>
  <c r="Z13" i="3"/>
  <c r="Z15" i="3"/>
  <c r="Z16" i="3"/>
  <c r="Z17" i="3"/>
  <c r="Z18" i="3"/>
  <c r="Z19" i="3"/>
  <c r="Z20" i="3"/>
  <c r="Z21" i="3"/>
  <c r="Z22" i="3"/>
  <c r="Z24" i="3"/>
  <c r="Z27" i="3"/>
  <c r="Z29" i="3"/>
  <c r="Z30" i="3"/>
  <c r="Z32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8" i="3"/>
  <c r="U9" i="3"/>
  <c r="U11" i="3"/>
  <c r="U13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K17" i="3"/>
  <c r="K18" i="3"/>
  <c r="K19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Y33" i="3" l="1"/>
  <c r="X33" i="3"/>
  <c r="E23" i="3"/>
  <c r="D23" i="3"/>
  <c r="C23" i="3"/>
  <c r="E16" i="3"/>
  <c r="F16" i="3" s="1"/>
  <c r="D16" i="3"/>
  <c r="F10" i="3" l="1"/>
  <c r="F14" i="3"/>
  <c r="F15" i="3"/>
  <c r="F17" i="3"/>
  <c r="F18" i="3"/>
  <c r="F19" i="3"/>
  <c r="F20" i="3"/>
  <c r="F24" i="3"/>
  <c r="F25" i="3"/>
  <c r="F26" i="3"/>
  <c r="F27" i="3"/>
  <c r="W34" i="3" l="1"/>
  <c r="Y24" i="3" l="1"/>
  <c r="Y25" i="3"/>
  <c r="Y26" i="3"/>
  <c r="Y27" i="3"/>
  <c r="Y28" i="3"/>
  <c r="Y29" i="3"/>
  <c r="Y30" i="3"/>
  <c r="Y31" i="3"/>
  <c r="Y32" i="3"/>
  <c r="X34" i="3"/>
  <c r="X24" i="3"/>
  <c r="X25" i="3"/>
  <c r="X26" i="3"/>
  <c r="X27" i="3"/>
  <c r="X28" i="3"/>
  <c r="X29" i="3"/>
  <c r="X30" i="3"/>
  <c r="X31" i="3"/>
  <c r="X32" i="3"/>
  <c r="AA28" i="3" l="1"/>
  <c r="Z28" i="3"/>
  <c r="Z26" i="3"/>
  <c r="AA26" i="3"/>
  <c r="AA31" i="3"/>
  <c r="Z31" i="3"/>
  <c r="AA25" i="3"/>
  <c r="Z25" i="3"/>
  <c r="X23" i="3"/>
  <c r="Y23" i="3"/>
  <c r="S23" i="3"/>
  <c r="AA23" i="3" l="1"/>
  <c r="Z23" i="3"/>
  <c r="K21" i="3"/>
  <c r="K14" i="3"/>
  <c r="K13" i="3"/>
  <c r="K12" i="3"/>
  <c r="K11" i="3"/>
  <c r="K10" i="3"/>
  <c r="K32" i="3" l="1"/>
  <c r="K31" i="3"/>
  <c r="K30" i="3"/>
  <c r="K29" i="3"/>
  <c r="K28" i="3"/>
  <c r="K27" i="3"/>
  <c r="K26" i="3"/>
  <c r="K25" i="3"/>
  <c r="K24" i="3"/>
  <c r="G32" i="3"/>
  <c r="G31" i="3"/>
  <c r="G30" i="3"/>
  <c r="G29" i="3"/>
  <c r="G28" i="3"/>
  <c r="G27" i="3"/>
  <c r="G26" i="3"/>
  <c r="G25" i="3"/>
  <c r="G24" i="3"/>
  <c r="O23" i="3"/>
  <c r="T23" i="3"/>
  <c r="H23" i="3"/>
  <c r="I23" i="3"/>
  <c r="N23" i="3"/>
  <c r="H9" i="3"/>
  <c r="I9" i="3"/>
  <c r="M9" i="3"/>
  <c r="N9" i="3"/>
  <c r="O9" i="3"/>
  <c r="O8" i="3" l="1"/>
  <c r="Q9" i="3"/>
  <c r="P9" i="3"/>
  <c r="F23" i="3"/>
  <c r="K9" i="3"/>
  <c r="L8" i="3"/>
  <c r="I8" i="3"/>
  <c r="N8" i="3"/>
  <c r="H8" i="3"/>
  <c r="K23" i="3"/>
  <c r="K8" i="3" l="1"/>
  <c r="Q8" i="3"/>
  <c r="G11" i="3"/>
  <c r="G15" i="3"/>
  <c r="G19" i="3"/>
  <c r="G16" i="3"/>
  <c r="G20" i="3"/>
  <c r="G10" i="3"/>
  <c r="G13" i="3"/>
  <c r="G17" i="3"/>
  <c r="G14" i="3"/>
  <c r="G22" i="3"/>
  <c r="G12" i="3"/>
  <c r="E9" i="3"/>
  <c r="G18" i="3"/>
  <c r="G21" i="3"/>
  <c r="C9" i="3"/>
  <c r="C8" i="3" s="1"/>
  <c r="F8" i="3" l="1"/>
  <c r="F9" i="3"/>
  <c r="G9" i="3"/>
  <c r="W16" i="3"/>
  <c r="Y18" i="3"/>
  <c r="Y14" i="3"/>
  <c r="X15" i="3"/>
  <c r="W17" i="3"/>
  <c r="Y12" i="3"/>
  <c r="X13" i="3"/>
  <c r="Y11" i="3"/>
  <c r="Y16" i="3"/>
  <c r="Y13" i="3"/>
  <c r="X20" i="3"/>
  <c r="Y19" i="3"/>
  <c r="X14" i="3"/>
  <c r="W19" i="3"/>
  <c r="Y17" i="3"/>
  <c r="W15" i="3"/>
  <c r="S9" i="3"/>
  <c r="S8" i="3" s="1"/>
  <c r="Y10" i="3"/>
  <c r="T9" i="3"/>
  <c r="T8" i="3" s="1"/>
  <c r="W10" i="3"/>
  <c r="R9" i="3"/>
  <c r="U8" i="3" s="1"/>
  <c r="Y22" i="3"/>
  <c r="Y15" i="3"/>
  <c r="X19" i="3"/>
  <c r="W12" i="3"/>
  <c r="W21" i="3"/>
  <c r="W20" i="3"/>
  <c r="X21" i="3"/>
  <c r="X12" i="3"/>
  <c r="Y21" i="3"/>
  <c r="X22" i="3"/>
  <c r="X10" i="3"/>
  <c r="X16" i="3"/>
  <c r="W14" i="3"/>
  <c r="W13" i="3"/>
  <c r="W11" i="3"/>
  <c r="W18" i="3"/>
  <c r="X18" i="3"/>
  <c r="X11" i="3"/>
  <c r="Y20" i="3"/>
  <c r="W22" i="3"/>
  <c r="X17" i="3"/>
  <c r="Z14" i="3" l="1"/>
  <c r="AA14" i="3"/>
  <c r="X9" i="3"/>
  <c r="X8" i="3" s="1"/>
  <c r="W9" i="3"/>
  <c r="Y9" i="3"/>
  <c r="Y8" i="3" l="1"/>
  <c r="AA9" i="3"/>
  <c r="Z9" i="3"/>
  <c r="AA8" i="3"/>
  <c r="W28" i="3"/>
  <c r="W25" i="3"/>
  <c r="W32" i="3"/>
  <c r="W29" i="3"/>
  <c r="W30" i="3"/>
  <c r="W31" i="3"/>
  <c r="W26" i="3"/>
  <c r="W27" i="3"/>
  <c r="M23" i="3"/>
  <c r="M8" i="3" s="1"/>
  <c r="P8" i="3" s="1"/>
  <c r="W24" i="3"/>
  <c r="W23" i="3" l="1"/>
  <c r="W8" i="3" s="1"/>
  <c r="Z8" i="3" l="1"/>
  <c r="G23" i="3" l="1"/>
  <c r="G8" i="3"/>
</calcChain>
</file>

<file path=xl/sharedStrings.xml><?xml version="1.0" encoding="utf-8"?>
<sst xmlns="http://schemas.openxmlformats.org/spreadsheetml/2006/main" count="102" uniqueCount="43">
  <si>
    <t>Субсидии</t>
  </si>
  <si>
    <t>Субвенции</t>
  </si>
  <si>
    <t xml:space="preserve">Иные виды межбюджетных трансфертов </t>
  </si>
  <si>
    <t>Всего межбюджетных трансфертов</t>
  </si>
  <si>
    <t>Уточненный план на год</t>
  </si>
  <si>
    <t>% исполнения</t>
  </si>
  <si>
    <t xml:space="preserve">к уточн. годовому плану </t>
  </si>
  <si>
    <t>Исполнено</t>
  </si>
  <si>
    <t>г. Нефтеюганск</t>
  </si>
  <si>
    <t>г. Сургут</t>
  </si>
  <si>
    <t xml:space="preserve">г. Ханты-Мансийск </t>
  </si>
  <si>
    <t>г. Нижневартовск</t>
  </si>
  <si>
    <t>г. Мегион</t>
  </si>
  <si>
    <t>г. Урай</t>
  </si>
  <si>
    <t>г. Когалым</t>
  </si>
  <si>
    <t>г. Радужный</t>
  </si>
  <si>
    <t>г. Лангепас</t>
  </si>
  <si>
    <t>г. Нягань</t>
  </si>
  <si>
    <t>г. Пыть-Ях</t>
  </si>
  <si>
    <t>г. Покачи</t>
  </si>
  <si>
    <t>г. Югорск</t>
  </si>
  <si>
    <t>Белоярский район</t>
  </si>
  <si>
    <t>Березовский район</t>
  </si>
  <si>
    <t>Кондинский район</t>
  </si>
  <si>
    <t>Октябрьский район</t>
  </si>
  <si>
    <t>Сургутский район</t>
  </si>
  <si>
    <t>Советский район</t>
  </si>
  <si>
    <t>Ханты-Мансийский район</t>
  </si>
  <si>
    <t>Нижневартовский район</t>
  </si>
  <si>
    <t>Нефтеюганский район</t>
  </si>
  <si>
    <t>св.100</t>
  </si>
  <si>
    <t>Дотации</t>
  </si>
  <si>
    <t>Городские округа</t>
  </si>
  <si>
    <t>Нераспределенный резерв</t>
  </si>
  <si>
    <t>№ п/п</t>
  </si>
  <si>
    <t>Наименование муниципальных районов (городских округов)</t>
  </si>
  <si>
    <t>(тыс. рублей)</t>
  </si>
  <si>
    <t>Общий объем межбюджетных трансфертов из бюджета Ханты-Мансийского автономного округа - Югры бюджетам муниципальных образований за 2020 год в разрезе форм межбюджетных трансфертов и муниципальных образований автономного округа</t>
  </si>
  <si>
    <t>Первоначальный план на год</t>
  </si>
  <si>
    <t>к перв. годовому плану</t>
  </si>
  <si>
    <t>с.п. Русскинская</t>
  </si>
  <si>
    <t>Муниципальные районы, сельское поселение</t>
  </si>
  <si>
    <t>Приложение 13.1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</si>
</sst>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(* #,##0.00_);_(* \(#,##0.00\);_(* &quot;-&quot;??_);_(@_)"/>
    <numFmt numFmtId="165" formatCode="#,##0.0"/>
    <numFmt numFmtId="166" formatCode="[&gt;=50]#,##0.0,;[Red][&lt;=-50]\-#,##0.0,;#,##0.0,"/>
    <numFmt numFmtId="167" formatCode="0.0"/>
  </numFmts>
  <fonts count="17" x14ac:knownFonts="1">
    <font>
      <sz val="11"/>
      <color indexed="8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9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164" fontId="6" fillId="0" borderId="2" applyFont="0" applyFill="0" applyBorder="0" applyAlignment="0" applyProtection="0"/>
    <xf numFmtId="0" fontId="11" fillId="0" borderId="2"/>
    <xf numFmtId="0" fontId="11" fillId="0" borderId="2"/>
    <xf numFmtId="0" fontId="11" fillId="0" borderId="2"/>
    <xf numFmtId="43" fontId="11" fillId="0" borderId="2" applyFont="0" applyFill="0" applyBorder="0" applyAlignment="0" applyProtection="0"/>
    <xf numFmtId="0" fontId="6" fillId="0" borderId="2"/>
    <xf numFmtId="0" fontId="11" fillId="0" borderId="2"/>
  </cellStyleXfs>
  <cellXfs count="39">
    <xf numFmtId="0" fontId="0" fillId="0" borderId="0" xfId="0"/>
    <xf numFmtId="0" fontId="0" fillId="0" borderId="2" xfId="0" applyFill="1" applyBorder="1"/>
    <xf numFmtId="165" fontId="5" fillId="0" borderId="1" xfId="1" applyNumberFormat="1" applyFont="1" applyFill="1" applyBorder="1" applyAlignment="1">
      <alignment horizontal="right" wrapText="1"/>
    </xf>
    <xf numFmtId="165" fontId="7" fillId="0" borderId="1" xfId="1" applyNumberFormat="1" applyFont="1" applyFill="1" applyBorder="1" applyAlignment="1">
      <alignment horizontal="right" wrapText="1"/>
    </xf>
    <xf numFmtId="165" fontId="5" fillId="0" borderId="1" xfId="0" applyNumberFormat="1" applyFont="1" applyFill="1" applyBorder="1" applyAlignment="1">
      <alignment horizontal="right"/>
    </xf>
    <xf numFmtId="0" fontId="3" fillId="0" borderId="2" xfId="0" applyNumberFormat="1" applyFont="1" applyFill="1" applyBorder="1"/>
    <xf numFmtId="0" fontId="4" fillId="0" borderId="0" xfId="0" applyFont="1" applyFill="1"/>
    <xf numFmtId="0" fontId="0" fillId="0" borderId="0" xfId="0" applyFill="1"/>
    <xf numFmtId="0" fontId="9" fillId="0" borderId="0" xfId="0" applyFont="1" applyFill="1"/>
    <xf numFmtId="165" fontId="7" fillId="0" borderId="1" xfId="0" applyNumberFormat="1" applyFont="1" applyFill="1" applyBorder="1" applyAlignment="1">
      <alignment horizontal="right"/>
    </xf>
    <xf numFmtId="0" fontId="10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5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0" fillId="0" borderId="0" xfId="0" applyFont="1" applyFill="1"/>
    <xf numFmtId="0" fontId="15" fillId="0" borderId="0" xfId="0" applyFont="1" applyAlignment="1">
      <alignment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right" wrapText="1"/>
    </xf>
    <xf numFmtId="167" fontId="1" fillId="0" borderId="1" xfId="0" applyNumberFormat="1" applyFont="1" applyBorder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167" fontId="2" fillId="0" borderId="1" xfId="0" applyNumberFormat="1" applyFont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0" fontId="5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wrapText="1"/>
    </xf>
    <xf numFmtId="166" fontId="1" fillId="0" borderId="1" xfId="0" applyNumberFormat="1" applyFont="1" applyBorder="1" applyAlignment="1">
      <alignment wrapText="1"/>
    </xf>
    <xf numFmtId="166" fontId="2" fillId="0" borderId="1" xfId="0" applyNumberFormat="1" applyFont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righ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6" fillId="0" borderId="3" xfId="0" applyFont="1" applyBorder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right" vertical="center" wrapText="1"/>
    </xf>
    <xf numFmtId="0" fontId="15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23" xfId="6"/>
    <cellStyle name="Обычный 3" xfId="3"/>
    <cellStyle name="Обычный 4" xfId="4"/>
    <cellStyle name="Обычный 5" xfId="7"/>
    <cellStyle name="Финансовый 2" xfId="5"/>
    <cellStyle name="Финансовый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tabSelected="1" zoomScaleNormal="100" workbookViewId="0">
      <selection activeCell="O15" sqref="O15"/>
    </sheetView>
  </sheetViews>
  <sheetFormatPr defaultColWidth="9.109375" defaultRowHeight="14.4" x14ac:dyDescent="0.3"/>
  <cols>
    <col min="1" max="1" width="4" style="7" customWidth="1"/>
    <col min="2" max="2" width="19.6640625" style="7" customWidth="1"/>
    <col min="3" max="3" width="14.5546875" style="7" customWidth="1"/>
    <col min="4" max="4" width="11.6640625" style="7" customWidth="1"/>
    <col min="5" max="5" width="12" style="7" customWidth="1"/>
    <col min="6" max="6" width="11" style="7" customWidth="1"/>
    <col min="7" max="7" width="9.88671875" style="7" customWidth="1"/>
    <col min="8" max="8" width="13.6640625" style="7" customWidth="1"/>
    <col min="9" max="9" width="14.44140625" style="7" customWidth="1"/>
    <col min="10" max="10" width="13.33203125" style="7" customWidth="1"/>
    <col min="11" max="11" width="10.109375" style="7" customWidth="1"/>
    <col min="12" max="12" width="9.109375" style="7" customWidth="1"/>
    <col min="13" max="13" width="14.109375" style="7" customWidth="1"/>
    <col min="14" max="14" width="12.6640625" style="7" customWidth="1"/>
    <col min="15" max="15" width="11.6640625" style="7" customWidth="1"/>
    <col min="16" max="16" width="10.5546875" style="7" customWidth="1"/>
    <col min="17" max="17" width="8.6640625" style="7" customWidth="1"/>
    <col min="18" max="18" width="13.109375" style="7" customWidth="1"/>
    <col min="19" max="19" width="12.88671875" style="7" customWidth="1"/>
    <col min="20" max="20" width="13.6640625" style="7" customWidth="1"/>
    <col min="21" max="21" width="11" style="7" customWidth="1"/>
    <col min="22" max="22" width="10.44140625" style="7" customWidth="1"/>
    <col min="23" max="23" width="14" style="7" customWidth="1"/>
    <col min="24" max="24" width="16" style="7" customWidth="1"/>
    <col min="25" max="25" width="14.109375" style="7" customWidth="1"/>
    <col min="26" max="26" width="11.33203125" style="7" customWidth="1"/>
    <col min="27" max="27" width="9" style="7" customWidth="1"/>
    <col min="28" max="16384" width="9.109375" style="7"/>
  </cols>
  <sheetData>
    <row r="1" spans="1:27" ht="15" customHeight="1" x14ac:dyDescent="0.3">
      <c r="B1" s="5"/>
      <c r="C1" s="6"/>
      <c r="D1" s="6"/>
      <c r="E1" s="6"/>
      <c r="F1" s="6"/>
      <c r="G1" s="6"/>
      <c r="H1" s="6"/>
      <c r="I1" s="6"/>
      <c r="J1" s="6"/>
      <c r="K1" s="6"/>
      <c r="L1" s="6"/>
      <c r="N1" s="34" t="s">
        <v>42</v>
      </c>
      <c r="O1" s="34"/>
      <c r="P1" s="34"/>
      <c r="Q1" s="34"/>
      <c r="R1" s="6"/>
      <c r="S1" s="6"/>
      <c r="T1" s="6"/>
      <c r="U1" s="6"/>
      <c r="V1" s="6"/>
      <c r="W1" s="6"/>
      <c r="X1" s="6"/>
      <c r="Y1" s="6"/>
      <c r="Z1" s="6"/>
      <c r="AA1" s="6"/>
    </row>
    <row r="2" spans="1:27" x14ac:dyDescent="0.3"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W2" s="6"/>
      <c r="X2" s="6"/>
      <c r="Y2" s="6"/>
      <c r="Z2" s="6"/>
      <c r="AA2" s="6"/>
    </row>
    <row r="3" spans="1:27" ht="30.75" customHeight="1" x14ac:dyDescent="0.3">
      <c r="B3" s="5"/>
      <c r="C3" s="35" t="s">
        <v>37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16"/>
      <c r="T3" s="6"/>
      <c r="U3" s="6"/>
      <c r="V3" s="6"/>
      <c r="W3" s="6"/>
      <c r="X3" s="6"/>
      <c r="Y3" s="6"/>
      <c r="Z3" s="6"/>
      <c r="AA3" s="6"/>
    </row>
    <row r="4" spans="1:27" x14ac:dyDescent="0.3"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P4" s="32" t="s">
        <v>36</v>
      </c>
      <c r="Q4" s="32"/>
      <c r="R4" s="6"/>
      <c r="S4" s="6"/>
      <c r="T4" s="6"/>
      <c r="U4" s="6"/>
      <c r="V4" s="6"/>
      <c r="W4" s="6"/>
      <c r="X4" s="6"/>
      <c r="Y4" s="6"/>
      <c r="Z4" s="32"/>
      <c r="AA4" s="32"/>
    </row>
    <row r="5" spans="1:27" s="14" customFormat="1" ht="35.25" customHeight="1" x14ac:dyDescent="0.3">
      <c r="A5" s="36" t="s">
        <v>34</v>
      </c>
      <c r="B5" s="37" t="s">
        <v>35</v>
      </c>
      <c r="C5" s="38" t="s">
        <v>31</v>
      </c>
      <c r="D5" s="38"/>
      <c r="E5" s="38"/>
      <c r="F5" s="38"/>
      <c r="G5" s="38"/>
      <c r="H5" s="33" t="s">
        <v>0</v>
      </c>
      <c r="I5" s="33"/>
      <c r="J5" s="33"/>
      <c r="K5" s="33"/>
      <c r="L5" s="33"/>
      <c r="M5" s="33" t="s">
        <v>1</v>
      </c>
      <c r="N5" s="33"/>
      <c r="O5" s="33"/>
      <c r="P5" s="33"/>
      <c r="Q5" s="33"/>
      <c r="R5" s="33" t="s">
        <v>2</v>
      </c>
      <c r="S5" s="33"/>
      <c r="T5" s="33"/>
      <c r="U5" s="33"/>
      <c r="V5" s="33"/>
      <c r="W5" s="33" t="s">
        <v>3</v>
      </c>
      <c r="X5" s="33"/>
      <c r="Y5" s="33"/>
      <c r="Z5" s="33"/>
      <c r="AA5" s="33"/>
    </row>
    <row r="6" spans="1:27" s="15" customFormat="1" ht="15" customHeight="1" x14ac:dyDescent="0.3">
      <c r="A6" s="36"/>
      <c r="B6" s="37"/>
      <c r="C6" s="37" t="s">
        <v>38</v>
      </c>
      <c r="D6" s="37" t="s">
        <v>4</v>
      </c>
      <c r="E6" s="37" t="s">
        <v>7</v>
      </c>
      <c r="F6" s="37" t="s">
        <v>5</v>
      </c>
      <c r="G6" s="37"/>
      <c r="H6" s="37" t="s">
        <v>38</v>
      </c>
      <c r="I6" s="37" t="s">
        <v>4</v>
      </c>
      <c r="J6" s="37" t="s">
        <v>7</v>
      </c>
      <c r="K6" s="37" t="s">
        <v>5</v>
      </c>
      <c r="L6" s="37"/>
      <c r="M6" s="37" t="s">
        <v>38</v>
      </c>
      <c r="N6" s="37" t="s">
        <v>4</v>
      </c>
      <c r="O6" s="37" t="s">
        <v>7</v>
      </c>
      <c r="P6" s="37" t="s">
        <v>5</v>
      </c>
      <c r="Q6" s="37"/>
      <c r="R6" s="37" t="s">
        <v>38</v>
      </c>
      <c r="S6" s="37" t="s">
        <v>4</v>
      </c>
      <c r="T6" s="37" t="s">
        <v>7</v>
      </c>
      <c r="U6" s="37" t="s">
        <v>5</v>
      </c>
      <c r="V6" s="37"/>
      <c r="W6" s="37" t="s">
        <v>38</v>
      </c>
      <c r="X6" s="37" t="s">
        <v>4</v>
      </c>
      <c r="Y6" s="37" t="s">
        <v>7</v>
      </c>
      <c r="Z6" s="37" t="s">
        <v>5</v>
      </c>
      <c r="AA6" s="37"/>
    </row>
    <row r="7" spans="1:27" s="15" customFormat="1" ht="39.6" x14ac:dyDescent="0.3">
      <c r="A7" s="36"/>
      <c r="B7" s="37"/>
      <c r="C7" s="37"/>
      <c r="D7" s="37"/>
      <c r="E7" s="37"/>
      <c r="F7" s="22" t="s">
        <v>39</v>
      </c>
      <c r="G7" s="22" t="s">
        <v>6</v>
      </c>
      <c r="H7" s="37"/>
      <c r="I7" s="37"/>
      <c r="J7" s="37"/>
      <c r="K7" s="29" t="s">
        <v>39</v>
      </c>
      <c r="L7" s="22" t="s">
        <v>6</v>
      </c>
      <c r="M7" s="37"/>
      <c r="N7" s="37"/>
      <c r="O7" s="37"/>
      <c r="P7" s="29" t="s">
        <v>39</v>
      </c>
      <c r="Q7" s="22" t="s">
        <v>6</v>
      </c>
      <c r="R7" s="37"/>
      <c r="S7" s="37"/>
      <c r="T7" s="37"/>
      <c r="U7" s="29" t="s">
        <v>39</v>
      </c>
      <c r="V7" s="22" t="s">
        <v>6</v>
      </c>
      <c r="W7" s="37"/>
      <c r="X7" s="37"/>
      <c r="Y7" s="37"/>
      <c r="Z7" s="29" t="s">
        <v>39</v>
      </c>
      <c r="AA7" s="22" t="s">
        <v>6</v>
      </c>
    </row>
    <row r="8" spans="1:27" s="10" customFormat="1" ht="24.75" customHeight="1" x14ac:dyDescent="0.3">
      <c r="A8" s="12"/>
      <c r="B8" s="11" t="s">
        <v>3</v>
      </c>
      <c r="C8" s="27">
        <f>C9+C23+C34</f>
        <v>9590266900</v>
      </c>
      <c r="D8" s="27">
        <f>D9+D23+D34-100</f>
        <v>11096959351.369999</v>
      </c>
      <c r="E8" s="27">
        <f>E9+E23+E34-100</f>
        <v>11096959351.369999</v>
      </c>
      <c r="F8" s="9">
        <f t="shared" ref="F8:F27" si="0">E8/C8*100</f>
        <v>115.71064149810053</v>
      </c>
      <c r="G8" s="9">
        <f t="shared" ref="G8:G9" si="1">E8/D8*100</f>
        <v>100</v>
      </c>
      <c r="H8" s="27">
        <f t="shared" ref="H8" si="2">H9+H23+H34</f>
        <v>24461986000</v>
      </c>
      <c r="I8" s="27">
        <f t="shared" ref="I8" si="3">I9+I23+I34</f>
        <v>31012384675.820004</v>
      </c>
      <c r="J8" s="27">
        <v>28203666206.439999</v>
      </c>
      <c r="K8" s="9">
        <f t="shared" ref="K8:K9" si="4">J8/H8*100</f>
        <v>115.29589709698958</v>
      </c>
      <c r="L8" s="9">
        <f>J8/I8*100</f>
        <v>90.943236069266447</v>
      </c>
      <c r="M8" s="27">
        <f t="shared" ref="M8" si="5">M9+M23+M34</f>
        <v>62324462100</v>
      </c>
      <c r="N8" s="27">
        <f t="shared" ref="N8" si="6">N9+N23+N34</f>
        <v>61698728700</v>
      </c>
      <c r="O8" s="27">
        <f>O9+O23+O34+100</f>
        <v>61276966033.199997</v>
      </c>
      <c r="P8" s="9">
        <f t="shared" ref="P8:P32" si="7">O8/M8*100</f>
        <v>98.319285828541467</v>
      </c>
      <c r="Q8" s="9">
        <f>O8/N8*100</f>
        <v>99.316415952667754</v>
      </c>
      <c r="R8" s="27">
        <f t="shared" ref="R8" si="8">R9+R23+R34</f>
        <v>1276298500.0999999</v>
      </c>
      <c r="S8" s="27">
        <f>S9+S23+S34</f>
        <v>3479456861.9699998</v>
      </c>
      <c r="T8" s="27">
        <f t="shared" ref="T8" si="9">T9+T23+T34</f>
        <v>3414128411.5899997</v>
      </c>
      <c r="U8" s="9">
        <f>T8/R8*100</f>
        <v>267.50234457867788</v>
      </c>
      <c r="V8" s="9">
        <f>T8/S8*100</f>
        <v>98.122452642134135</v>
      </c>
      <c r="W8" s="27">
        <f>W9+W23+W34</f>
        <v>97653013500</v>
      </c>
      <c r="X8" s="27">
        <f t="shared" ref="X8" si="10">X9+X23+X34</f>
        <v>107287529689.15999</v>
      </c>
      <c r="Y8" s="27">
        <f t="shared" ref="Y8" si="11">Y9+Y23+Y34</f>
        <v>103991720117.84</v>
      </c>
      <c r="Z8" s="9">
        <f t="shared" ref="Z8:Z32" si="12">Y8/W8*100</f>
        <v>106.49105070151266</v>
      </c>
      <c r="AA8" s="9">
        <f>Y8/X8*100</f>
        <v>96.928059038297548</v>
      </c>
    </row>
    <row r="9" spans="1:27" s="10" customFormat="1" ht="20.25" customHeight="1" x14ac:dyDescent="0.3">
      <c r="A9" s="23"/>
      <c r="B9" s="11" t="s">
        <v>32</v>
      </c>
      <c r="C9" s="27">
        <f>SUM(C10:C22)</f>
        <v>4478982500</v>
      </c>
      <c r="D9" s="27">
        <f>SUM(D10:D22)</f>
        <v>7153802239.04</v>
      </c>
      <c r="E9" s="27">
        <f t="shared" ref="E9:O9" si="13">SUM(E10:E22)</f>
        <v>7153802239.04</v>
      </c>
      <c r="F9" s="9">
        <f t="shared" si="0"/>
        <v>159.71936123974587</v>
      </c>
      <c r="G9" s="9">
        <f t="shared" si="1"/>
        <v>100</v>
      </c>
      <c r="H9" s="27">
        <f>SUM(H10:H22)</f>
        <v>14682236200</v>
      </c>
      <c r="I9" s="27">
        <f>SUM(I10:I22)</f>
        <v>19299601650.630001</v>
      </c>
      <c r="J9" s="18">
        <v>16983375051.299997</v>
      </c>
      <c r="K9" s="19">
        <f t="shared" si="4"/>
        <v>115.67294531946024</v>
      </c>
      <c r="L9" s="9">
        <f t="shared" ref="L9:L32" si="14">J9/I9*100</f>
        <v>87.998578202496759</v>
      </c>
      <c r="M9" s="27">
        <f t="shared" si="13"/>
        <v>43351878400</v>
      </c>
      <c r="N9" s="27">
        <f t="shared" si="13"/>
        <v>42915684637.040001</v>
      </c>
      <c r="O9" s="27">
        <f t="shared" si="13"/>
        <v>42554763477.57</v>
      </c>
      <c r="P9" s="9">
        <f>O9/M9*100</f>
        <v>98.161290924754951</v>
      </c>
      <c r="Q9" s="9">
        <f>O9/N9*100</f>
        <v>99.158999413565226</v>
      </c>
      <c r="R9" s="27">
        <f t="shared" ref="R9:Y9" si="15">SUM(R10:R22)</f>
        <v>1140265400</v>
      </c>
      <c r="S9" s="27">
        <f>SUM(S10:S22)</f>
        <v>2570250163.73</v>
      </c>
      <c r="T9" s="27">
        <f t="shared" si="15"/>
        <v>2527407173.2199998</v>
      </c>
      <c r="U9" s="9">
        <f t="shared" ref="U9:U13" si="16">T9/R9*100</f>
        <v>221.65078175835205</v>
      </c>
      <c r="V9" s="9">
        <f t="shared" ref="V9:V32" si="17">T9/S9*100</f>
        <v>98.333119821775412</v>
      </c>
      <c r="W9" s="27">
        <f t="shared" si="15"/>
        <v>63653362500</v>
      </c>
      <c r="X9" s="27">
        <f t="shared" si="15"/>
        <v>71939338690.440002</v>
      </c>
      <c r="Y9" s="27">
        <f t="shared" si="15"/>
        <v>69219348041.130005</v>
      </c>
      <c r="Z9" s="9">
        <f t="shared" si="12"/>
        <v>108.74421290961654</v>
      </c>
      <c r="AA9" s="9">
        <f t="shared" ref="AA9:AA33" si="18">Y9/X9*100</f>
        <v>96.219049689886219</v>
      </c>
    </row>
    <row r="10" spans="1:27" s="8" customFormat="1" x14ac:dyDescent="0.3">
      <c r="A10" s="13">
        <v>1</v>
      </c>
      <c r="B10" s="24" t="s">
        <v>8</v>
      </c>
      <c r="C10" s="20">
        <v>976017400</v>
      </c>
      <c r="D10" s="20">
        <v>1133667398.7</v>
      </c>
      <c r="E10" s="20">
        <v>1133667398.7</v>
      </c>
      <c r="F10" s="4">
        <f t="shared" si="0"/>
        <v>116.15237583879141</v>
      </c>
      <c r="G10" s="2">
        <f>E10/D10*100</f>
        <v>100</v>
      </c>
      <c r="H10" s="20">
        <v>2057567500</v>
      </c>
      <c r="I10" s="20">
        <v>2161795757.5300002</v>
      </c>
      <c r="J10" s="17">
        <v>1614180166.72</v>
      </c>
      <c r="K10" s="21">
        <f>J10/H10*100</f>
        <v>78.450897320258022</v>
      </c>
      <c r="L10" s="4">
        <f t="shared" si="14"/>
        <v>74.668486192438067</v>
      </c>
      <c r="M10" s="17">
        <v>3639251000</v>
      </c>
      <c r="N10" s="17">
        <v>3581355882</v>
      </c>
      <c r="O10" s="17">
        <v>3551045509.5500002</v>
      </c>
      <c r="P10" s="4">
        <f t="shared" si="7"/>
        <v>97.57627351204961</v>
      </c>
      <c r="Q10" s="4">
        <f t="shared" ref="Q10:Q32" si="19">O10/N10*100</f>
        <v>99.153662091993127</v>
      </c>
      <c r="R10" s="17">
        <v>3501500</v>
      </c>
      <c r="S10" s="17">
        <v>161457603</v>
      </c>
      <c r="T10" s="17">
        <v>157260131.43000001</v>
      </c>
      <c r="U10" s="4" t="s">
        <v>30</v>
      </c>
      <c r="V10" s="4">
        <f t="shared" si="17"/>
        <v>97.400263913245382</v>
      </c>
      <c r="W10" s="17">
        <f t="shared" ref="W10:W22" si="20">C10+H10+M10+R10</f>
        <v>6676337400</v>
      </c>
      <c r="X10" s="17">
        <f t="shared" ref="X10:X22" si="21">D10+I10+N10+S10</f>
        <v>7038276641.2300005</v>
      </c>
      <c r="Y10" s="17">
        <f t="shared" ref="Y10:Y22" si="22">E10+J10+O10+T10</f>
        <v>6456153206.4000006</v>
      </c>
      <c r="Z10" s="4">
        <f t="shared" si="12"/>
        <v>96.702021177060345</v>
      </c>
      <c r="AA10" s="4">
        <f t="shared" si="18"/>
        <v>91.729176551260579</v>
      </c>
    </row>
    <row r="11" spans="1:27" s="8" customFormat="1" ht="15" customHeight="1" x14ac:dyDescent="0.3">
      <c r="A11" s="13">
        <v>2</v>
      </c>
      <c r="B11" s="24" t="s">
        <v>9</v>
      </c>
      <c r="C11" s="20">
        <v>65003700</v>
      </c>
      <c r="D11" s="20">
        <v>996814417.24000001</v>
      </c>
      <c r="E11" s="20">
        <v>996814417.24000001</v>
      </c>
      <c r="F11" s="4" t="s">
        <v>30</v>
      </c>
      <c r="G11" s="2">
        <f t="shared" ref="G11:G22" si="23">E11/D11*100</f>
        <v>100</v>
      </c>
      <c r="H11" s="20">
        <v>3105962400</v>
      </c>
      <c r="I11" s="20">
        <v>3319652295.4699998</v>
      </c>
      <c r="J11" s="17">
        <v>2834322526.5999999</v>
      </c>
      <c r="K11" s="21">
        <f>J11/H11*100</f>
        <v>91.254244629619464</v>
      </c>
      <c r="L11" s="4">
        <f t="shared" si="14"/>
        <v>85.380102321791924</v>
      </c>
      <c r="M11" s="17">
        <v>13537618400</v>
      </c>
      <c r="N11" s="17">
        <v>13359538695.280001</v>
      </c>
      <c r="O11" s="17">
        <v>13109989028.059999</v>
      </c>
      <c r="P11" s="4">
        <f t="shared" si="7"/>
        <v>96.841177234394493</v>
      </c>
      <c r="Q11" s="4">
        <f t="shared" si="19"/>
        <v>98.132048771203699</v>
      </c>
      <c r="R11" s="17">
        <v>590080200</v>
      </c>
      <c r="S11" s="17">
        <v>851190202</v>
      </c>
      <c r="T11" s="17">
        <v>833317760.00999999</v>
      </c>
      <c r="U11" s="4">
        <f t="shared" si="16"/>
        <v>141.22110181124532</v>
      </c>
      <c r="V11" s="4">
        <f t="shared" si="17"/>
        <v>97.900299845086792</v>
      </c>
      <c r="W11" s="17">
        <f t="shared" si="20"/>
        <v>17298664700</v>
      </c>
      <c r="X11" s="17">
        <f t="shared" si="21"/>
        <v>18527195609.990002</v>
      </c>
      <c r="Y11" s="17">
        <f t="shared" si="22"/>
        <v>17774443731.91</v>
      </c>
      <c r="Z11" s="4">
        <f t="shared" si="12"/>
        <v>102.7503801025174</v>
      </c>
      <c r="AA11" s="4">
        <f t="shared" si="18"/>
        <v>95.937043609157385</v>
      </c>
    </row>
    <row r="12" spans="1:27" s="8" customFormat="1" x14ac:dyDescent="0.3">
      <c r="A12" s="13">
        <v>3</v>
      </c>
      <c r="B12" s="24" t="s">
        <v>10</v>
      </c>
      <c r="C12" s="20">
        <v>14862400</v>
      </c>
      <c r="D12" s="20">
        <v>119334900</v>
      </c>
      <c r="E12" s="20">
        <v>119334900</v>
      </c>
      <c r="F12" s="4" t="s">
        <v>30</v>
      </c>
      <c r="G12" s="2">
        <f t="shared" si="23"/>
        <v>100</v>
      </c>
      <c r="H12" s="20">
        <v>4164748400</v>
      </c>
      <c r="I12" s="20">
        <v>4575958245.54</v>
      </c>
      <c r="J12" s="17">
        <v>3648673935.5100002</v>
      </c>
      <c r="K12" s="21">
        <f>J12/H12*100</f>
        <v>87.608508007590572</v>
      </c>
      <c r="L12" s="4">
        <f t="shared" si="14"/>
        <v>79.735734893696076</v>
      </c>
      <c r="M12" s="17">
        <v>3761475600</v>
      </c>
      <c r="N12" s="17">
        <v>3757353284</v>
      </c>
      <c r="O12" s="17">
        <v>3746746418.9200001</v>
      </c>
      <c r="P12" s="4">
        <f t="shared" si="7"/>
        <v>99.608420134906623</v>
      </c>
      <c r="Q12" s="4">
        <f t="shared" si="19"/>
        <v>99.717703812277463</v>
      </c>
      <c r="R12" s="17">
        <v>2155900</v>
      </c>
      <c r="S12" s="17">
        <v>118712880</v>
      </c>
      <c r="T12" s="17">
        <v>116252278.41</v>
      </c>
      <c r="U12" s="4" t="s">
        <v>30</v>
      </c>
      <c r="V12" s="4">
        <f t="shared" si="17"/>
        <v>97.927266535863666</v>
      </c>
      <c r="W12" s="17">
        <f t="shared" si="20"/>
        <v>7943242300</v>
      </c>
      <c r="X12" s="17">
        <f t="shared" si="21"/>
        <v>8571359309.54</v>
      </c>
      <c r="Y12" s="17">
        <f t="shared" si="22"/>
        <v>7631007532.8400002</v>
      </c>
      <c r="Z12" s="4">
        <f t="shared" si="12"/>
        <v>96.06917735393769</v>
      </c>
      <c r="AA12" s="4">
        <f t="shared" si="18"/>
        <v>89.029140621215348</v>
      </c>
    </row>
    <row r="13" spans="1:27" s="8" customFormat="1" x14ac:dyDescent="0.3">
      <c r="A13" s="13">
        <v>4</v>
      </c>
      <c r="B13" s="24" t="s">
        <v>11</v>
      </c>
      <c r="C13" s="20">
        <v>46258100</v>
      </c>
      <c r="D13" s="20">
        <v>445075900</v>
      </c>
      <c r="E13" s="20">
        <v>445075900</v>
      </c>
      <c r="F13" s="4" t="s">
        <v>30</v>
      </c>
      <c r="G13" s="2">
        <f t="shared" si="23"/>
        <v>100</v>
      </c>
      <c r="H13" s="20">
        <v>1630295400</v>
      </c>
      <c r="I13" s="20">
        <v>2205786740.4200001</v>
      </c>
      <c r="J13" s="17">
        <v>2182763369.1999998</v>
      </c>
      <c r="K13" s="21">
        <f>J13/H13*100</f>
        <v>133.88759909400468</v>
      </c>
      <c r="L13" s="4">
        <f t="shared" si="14"/>
        <v>98.956228596440994</v>
      </c>
      <c r="M13" s="17">
        <v>8676202600</v>
      </c>
      <c r="N13" s="17">
        <v>8631900603</v>
      </c>
      <c r="O13" s="17">
        <v>8606301917.3500004</v>
      </c>
      <c r="P13" s="4">
        <f t="shared" si="7"/>
        <v>99.194340129286516</v>
      </c>
      <c r="Q13" s="4">
        <f t="shared" si="19"/>
        <v>99.703440912640914</v>
      </c>
      <c r="R13" s="17">
        <v>504993800</v>
      </c>
      <c r="S13" s="17">
        <v>722344487</v>
      </c>
      <c r="T13" s="17">
        <v>717331474.01999998</v>
      </c>
      <c r="U13" s="4">
        <f t="shared" si="16"/>
        <v>142.04758039009587</v>
      </c>
      <c r="V13" s="4">
        <f t="shared" si="17"/>
        <v>99.306007996154335</v>
      </c>
      <c r="W13" s="17">
        <f t="shared" si="20"/>
        <v>10857749900</v>
      </c>
      <c r="X13" s="17">
        <f t="shared" si="21"/>
        <v>12005107730.42</v>
      </c>
      <c r="Y13" s="17">
        <f t="shared" si="22"/>
        <v>11951472660.57</v>
      </c>
      <c r="Z13" s="4">
        <f t="shared" si="12"/>
        <v>110.07319905729271</v>
      </c>
      <c r="AA13" s="4">
        <f t="shared" si="18"/>
        <v>99.553231249111633</v>
      </c>
    </row>
    <row r="14" spans="1:27" s="8" customFormat="1" ht="15" customHeight="1" x14ac:dyDescent="0.3">
      <c r="A14" s="13">
        <v>5</v>
      </c>
      <c r="B14" s="24" t="s">
        <v>12</v>
      </c>
      <c r="C14" s="20">
        <v>506449400</v>
      </c>
      <c r="D14" s="20">
        <v>643327213.95000005</v>
      </c>
      <c r="E14" s="20">
        <v>643327213.95000005</v>
      </c>
      <c r="F14" s="4">
        <f t="shared" si="0"/>
        <v>127.02694759831881</v>
      </c>
      <c r="G14" s="2">
        <f t="shared" si="23"/>
        <v>100</v>
      </c>
      <c r="H14" s="20">
        <v>439520400</v>
      </c>
      <c r="I14" s="20">
        <v>879302765.05999994</v>
      </c>
      <c r="J14" s="17">
        <v>652688954.99000001</v>
      </c>
      <c r="K14" s="21">
        <f>J14/H14*100</f>
        <v>148.50026414928635</v>
      </c>
      <c r="L14" s="4">
        <f t="shared" si="14"/>
        <v>74.228011206750068</v>
      </c>
      <c r="M14" s="17">
        <v>2002484500</v>
      </c>
      <c r="N14" s="17">
        <v>2032018692</v>
      </c>
      <c r="O14" s="17">
        <v>2021566149</v>
      </c>
      <c r="P14" s="4">
        <f t="shared" si="7"/>
        <v>100.95289871157556</v>
      </c>
      <c r="Q14" s="4">
        <f t="shared" si="19"/>
        <v>99.485607930618386</v>
      </c>
      <c r="R14" s="17">
        <v>8100000</v>
      </c>
      <c r="S14" s="17">
        <v>89545657.730000004</v>
      </c>
      <c r="T14" s="17">
        <v>88071742.439999998</v>
      </c>
      <c r="U14" s="4" t="s">
        <v>30</v>
      </c>
      <c r="V14" s="4">
        <f t="shared" si="17"/>
        <v>98.354006964308439</v>
      </c>
      <c r="W14" s="17">
        <f t="shared" si="20"/>
        <v>2956554300</v>
      </c>
      <c r="X14" s="17">
        <f t="shared" si="21"/>
        <v>3644194328.7400002</v>
      </c>
      <c r="Y14" s="17">
        <f t="shared" si="22"/>
        <v>3405654060.3800001</v>
      </c>
      <c r="Z14" s="4">
        <f t="shared" si="12"/>
        <v>115.18997166329738</v>
      </c>
      <c r="AA14" s="4">
        <f t="shared" si="18"/>
        <v>93.454238527326922</v>
      </c>
    </row>
    <row r="15" spans="1:27" s="8" customFormat="1" ht="15" customHeight="1" x14ac:dyDescent="0.3">
      <c r="A15" s="13">
        <v>6</v>
      </c>
      <c r="B15" s="24" t="s">
        <v>13</v>
      </c>
      <c r="C15" s="20">
        <v>427223000</v>
      </c>
      <c r="D15" s="20">
        <v>505602600</v>
      </c>
      <c r="E15" s="20">
        <v>505602600</v>
      </c>
      <c r="F15" s="4">
        <f t="shared" si="0"/>
        <v>118.34629689880929</v>
      </c>
      <c r="G15" s="2">
        <f t="shared" si="23"/>
        <v>100</v>
      </c>
      <c r="H15" s="20">
        <v>176484400</v>
      </c>
      <c r="I15" s="20">
        <v>539841188.12</v>
      </c>
      <c r="J15" s="17">
        <v>538439570.25999999</v>
      </c>
      <c r="K15" s="30" t="s">
        <v>30</v>
      </c>
      <c r="L15" s="4">
        <f t="shared" si="14"/>
        <v>99.740364779337938</v>
      </c>
      <c r="M15" s="17">
        <v>1493892700</v>
      </c>
      <c r="N15" s="17">
        <v>1433185454</v>
      </c>
      <c r="O15" s="17">
        <v>1426994823.9200001</v>
      </c>
      <c r="P15" s="4">
        <f t="shared" si="7"/>
        <v>95.521908897473025</v>
      </c>
      <c r="Q15" s="4">
        <f t="shared" si="19"/>
        <v>99.568051010933587</v>
      </c>
      <c r="R15" s="17">
        <v>3004800</v>
      </c>
      <c r="S15" s="17">
        <v>28790985</v>
      </c>
      <c r="T15" s="17">
        <v>27938511.52</v>
      </c>
      <c r="U15" s="4" t="s">
        <v>30</v>
      </c>
      <c r="V15" s="4">
        <f t="shared" si="17"/>
        <v>97.039095814193217</v>
      </c>
      <c r="W15" s="17">
        <f t="shared" si="20"/>
        <v>2100604900</v>
      </c>
      <c r="X15" s="17">
        <f t="shared" si="21"/>
        <v>2507420227.1199999</v>
      </c>
      <c r="Y15" s="17">
        <f t="shared" si="22"/>
        <v>2498975505.7000003</v>
      </c>
      <c r="Z15" s="4">
        <f t="shared" si="12"/>
        <v>118.9645661447329</v>
      </c>
      <c r="AA15" s="4">
        <f t="shared" si="18"/>
        <v>99.663210764248362</v>
      </c>
    </row>
    <row r="16" spans="1:27" s="8" customFormat="1" x14ac:dyDescent="0.3">
      <c r="A16" s="13">
        <v>7</v>
      </c>
      <c r="B16" s="24" t="s">
        <v>14</v>
      </c>
      <c r="C16" s="20">
        <v>216648900</v>
      </c>
      <c r="D16" s="20">
        <f>287115500+75000000</f>
        <v>362115500</v>
      </c>
      <c r="E16" s="20">
        <f>287115500+75000000</f>
        <v>362115500</v>
      </c>
      <c r="F16" s="4">
        <f t="shared" si="0"/>
        <v>167.14393657202967</v>
      </c>
      <c r="G16" s="2">
        <f t="shared" si="23"/>
        <v>100</v>
      </c>
      <c r="H16" s="20">
        <v>674869000</v>
      </c>
      <c r="I16" s="20">
        <v>1402428124.9200001</v>
      </c>
      <c r="J16" s="17">
        <v>1390922272.77</v>
      </c>
      <c r="K16" s="30" t="s">
        <v>30</v>
      </c>
      <c r="L16" s="4">
        <f t="shared" si="14"/>
        <v>99.179576340095394</v>
      </c>
      <c r="M16" s="17">
        <v>1884961600</v>
      </c>
      <c r="N16" s="17">
        <v>1846889412</v>
      </c>
      <c r="O16" s="17">
        <v>1845859215.71</v>
      </c>
      <c r="P16" s="4">
        <f t="shared" si="7"/>
        <v>97.925560696302782</v>
      </c>
      <c r="Q16" s="4">
        <f t="shared" si="19"/>
        <v>99.944219925497094</v>
      </c>
      <c r="R16" s="17">
        <v>3533000</v>
      </c>
      <c r="S16" s="17">
        <v>31889326</v>
      </c>
      <c r="T16" s="17">
        <v>29934041.25</v>
      </c>
      <c r="U16" s="4" t="s">
        <v>30</v>
      </c>
      <c r="V16" s="4">
        <f t="shared" si="17"/>
        <v>93.868529080859219</v>
      </c>
      <c r="W16" s="17">
        <f t="shared" si="20"/>
        <v>2780012500</v>
      </c>
      <c r="X16" s="17">
        <f t="shared" si="21"/>
        <v>3643322362.9200001</v>
      </c>
      <c r="Y16" s="17">
        <f t="shared" si="22"/>
        <v>3628831029.73</v>
      </c>
      <c r="Z16" s="4">
        <f t="shared" si="12"/>
        <v>130.5329033495353</v>
      </c>
      <c r="AA16" s="4">
        <f t="shared" si="18"/>
        <v>99.602249492455414</v>
      </c>
    </row>
    <row r="17" spans="1:27" s="8" customFormat="1" x14ac:dyDescent="0.3">
      <c r="A17" s="13">
        <v>8</v>
      </c>
      <c r="B17" s="24" t="s">
        <v>15</v>
      </c>
      <c r="C17" s="20">
        <v>614305400</v>
      </c>
      <c r="D17" s="20">
        <v>744229140</v>
      </c>
      <c r="E17" s="20">
        <v>744229140</v>
      </c>
      <c r="F17" s="4">
        <f t="shared" si="0"/>
        <v>121.14969850501069</v>
      </c>
      <c r="G17" s="2">
        <f t="shared" si="23"/>
        <v>100</v>
      </c>
      <c r="H17" s="20">
        <v>158380300</v>
      </c>
      <c r="I17" s="20">
        <v>102773036.48</v>
      </c>
      <c r="J17" s="17">
        <v>102114675.72</v>
      </c>
      <c r="K17" s="21">
        <f>J17/H17*100</f>
        <v>64.474354272595775</v>
      </c>
      <c r="L17" s="4">
        <f t="shared" si="14"/>
        <v>99.359403222334365</v>
      </c>
      <c r="M17" s="17">
        <v>1386858200</v>
      </c>
      <c r="N17" s="17">
        <v>1334906747.1400001</v>
      </c>
      <c r="O17" s="17">
        <v>1328967461.8699999</v>
      </c>
      <c r="P17" s="4">
        <f t="shared" si="7"/>
        <v>95.825763720472651</v>
      </c>
      <c r="Q17" s="4">
        <f t="shared" si="19"/>
        <v>99.55507863880942</v>
      </c>
      <c r="R17" s="17">
        <v>1408900</v>
      </c>
      <c r="S17" s="17">
        <v>26533260</v>
      </c>
      <c r="T17" s="17">
        <v>25434157.120000001</v>
      </c>
      <c r="U17" s="4" t="s">
        <v>30</v>
      </c>
      <c r="V17" s="4">
        <f t="shared" si="17"/>
        <v>95.85764101358069</v>
      </c>
      <c r="W17" s="17">
        <f t="shared" si="20"/>
        <v>2160952800</v>
      </c>
      <c r="X17" s="17">
        <f t="shared" si="21"/>
        <v>2208442183.6199999</v>
      </c>
      <c r="Y17" s="17">
        <f t="shared" si="22"/>
        <v>2200745434.71</v>
      </c>
      <c r="Z17" s="4">
        <f t="shared" si="12"/>
        <v>101.84143932759662</v>
      </c>
      <c r="AA17" s="4">
        <f t="shared" si="18"/>
        <v>99.651485152426147</v>
      </c>
    </row>
    <row r="18" spans="1:27" s="8" customFormat="1" x14ac:dyDescent="0.3">
      <c r="A18" s="13">
        <v>9</v>
      </c>
      <c r="B18" s="24" t="s">
        <v>16</v>
      </c>
      <c r="C18" s="20">
        <v>488678700</v>
      </c>
      <c r="D18" s="20">
        <v>578353300</v>
      </c>
      <c r="E18" s="20">
        <v>578353300</v>
      </c>
      <c r="F18" s="4">
        <f t="shared" si="0"/>
        <v>118.35042124815345</v>
      </c>
      <c r="G18" s="2">
        <f t="shared" si="23"/>
        <v>100</v>
      </c>
      <c r="H18" s="20">
        <v>387996300</v>
      </c>
      <c r="I18" s="20">
        <v>299173305.74000001</v>
      </c>
      <c r="J18" s="17">
        <v>247547325.38</v>
      </c>
      <c r="K18" s="21">
        <f>J18/H18*100</f>
        <v>63.801465472737753</v>
      </c>
      <c r="L18" s="4">
        <f t="shared" si="14"/>
        <v>82.743787841530832</v>
      </c>
      <c r="M18" s="17">
        <v>1306005500</v>
      </c>
      <c r="N18" s="17">
        <v>1286799920.6199999</v>
      </c>
      <c r="O18" s="17">
        <v>1282683787.22</v>
      </c>
      <c r="P18" s="4">
        <f t="shared" si="7"/>
        <v>98.214271472823043</v>
      </c>
      <c r="Q18" s="4">
        <f t="shared" si="19"/>
        <v>99.680126386857665</v>
      </c>
      <c r="R18" s="17">
        <v>3121800</v>
      </c>
      <c r="S18" s="17">
        <v>73069422</v>
      </c>
      <c r="T18" s="17">
        <v>71347891.480000004</v>
      </c>
      <c r="U18" s="4" t="s">
        <v>30</v>
      </c>
      <c r="V18" s="4">
        <f t="shared" si="17"/>
        <v>97.643979556865801</v>
      </c>
      <c r="W18" s="17">
        <f t="shared" si="20"/>
        <v>2185802300</v>
      </c>
      <c r="X18" s="17">
        <f t="shared" si="21"/>
        <v>2237395948.3599997</v>
      </c>
      <c r="Y18" s="17">
        <f t="shared" si="22"/>
        <v>2179932304.0799999</v>
      </c>
      <c r="Z18" s="4">
        <f t="shared" si="12"/>
        <v>99.731448909171704</v>
      </c>
      <c r="AA18" s="4">
        <f t="shared" si="18"/>
        <v>97.431672998151257</v>
      </c>
    </row>
    <row r="19" spans="1:27" s="8" customFormat="1" ht="15" customHeight="1" x14ac:dyDescent="0.3">
      <c r="A19" s="13">
        <v>10</v>
      </c>
      <c r="B19" s="24" t="s">
        <v>17</v>
      </c>
      <c r="C19" s="20">
        <v>769598700</v>
      </c>
      <c r="D19" s="20">
        <v>1040203559.15</v>
      </c>
      <c r="E19" s="20">
        <v>1040203559.15</v>
      </c>
      <c r="F19" s="4">
        <f t="shared" si="0"/>
        <v>135.16181344251231</v>
      </c>
      <c r="G19" s="2">
        <f t="shared" si="23"/>
        <v>100</v>
      </c>
      <c r="H19" s="20">
        <v>989808100</v>
      </c>
      <c r="I19" s="20">
        <v>1595676439.3199999</v>
      </c>
      <c r="J19" s="17">
        <v>1594124293.0699999</v>
      </c>
      <c r="K19" s="21">
        <f>J19/H19*100</f>
        <v>161.05387428835954</v>
      </c>
      <c r="L19" s="4">
        <f t="shared" si="14"/>
        <v>99.902728008526495</v>
      </c>
      <c r="M19" s="17">
        <v>2031910400</v>
      </c>
      <c r="N19" s="17">
        <v>1993453184</v>
      </c>
      <c r="O19" s="17">
        <v>1984844537.5599999</v>
      </c>
      <c r="P19" s="4">
        <f t="shared" si="7"/>
        <v>97.683664474575252</v>
      </c>
      <c r="Q19" s="4">
        <f t="shared" si="19"/>
        <v>99.568154070078222</v>
      </c>
      <c r="R19" s="17">
        <v>3363600</v>
      </c>
      <c r="S19" s="17">
        <v>221210624</v>
      </c>
      <c r="T19" s="17">
        <v>219418516.34999999</v>
      </c>
      <c r="U19" s="4" t="s">
        <v>30</v>
      </c>
      <c r="V19" s="4">
        <f t="shared" si="17"/>
        <v>99.18986366134024</v>
      </c>
      <c r="W19" s="17">
        <f t="shared" si="20"/>
        <v>3794680800</v>
      </c>
      <c r="X19" s="17">
        <f t="shared" si="21"/>
        <v>4850543806.4699993</v>
      </c>
      <c r="Y19" s="17">
        <f t="shared" si="22"/>
        <v>4838590906.1300001</v>
      </c>
      <c r="Z19" s="4">
        <f t="shared" si="12"/>
        <v>127.50982654799319</v>
      </c>
      <c r="AA19" s="4">
        <f t="shared" si="18"/>
        <v>99.75357607689152</v>
      </c>
    </row>
    <row r="20" spans="1:27" s="8" customFormat="1" x14ac:dyDescent="0.3">
      <c r="A20" s="13">
        <v>11</v>
      </c>
      <c r="B20" s="24" t="s">
        <v>18</v>
      </c>
      <c r="C20" s="20">
        <v>340451900</v>
      </c>
      <c r="D20" s="20">
        <v>431785110</v>
      </c>
      <c r="E20" s="20">
        <v>431785110</v>
      </c>
      <c r="F20" s="4">
        <f t="shared" si="0"/>
        <v>126.82705251461365</v>
      </c>
      <c r="G20" s="2">
        <f t="shared" si="23"/>
        <v>100</v>
      </c>
      <c r="H20" s="20">
        <v>541572600</v>
      </c>
      <c r="I20" s="20">
        <v>1192246797.54</v>
      </c>
      <c r="J20" s="17">
        <v>1154005392.52</v>
      </c>
      <c r="K20" s="30" t="s">
        <v>30</v>
      </c>
      <c r="L20" s="4">
        <f t="shared" si="14"/>
        <v>96.792492536033265</v>
      </c>
      <c r="M20" s="17">
        <v>1480588100</v>
      </c>
      <c r="N20" s="17">
        <v>1487710172</v>
      </c>
      <c r="O20" s="17">
        <v>1482400878.01</v>
      </c>
      <c r="P20" s="4">
        <f t="shared" si="7"/>
        <v>100.1224363487725</v>
      </c>
      <c r="Q20" s="4">
        <f t="shared" si="19"/>
        <v>99.64312309682856</v>
      </c>
      <c r="R20" s="17">
        <v>1723700</v>
      </c>
      <c r="S20" s="17">
        <v>119295720</v>
      </c>
      <c r="T20" s="17">
        <v>117722611.66</v>
      </c>
      <c r="U20" s="4" t="s">
        <v>30</v>
      </c>
      <c r="V20" s="4">
        <f t="shared" si="17"/>
        <v>98.681337151072981</v>
      </c>
      <c r="W20" s="17">
        <f t="shared" si="20"/>
        <v>2364336300</v>
      </c>
      <c r="X20" s="17">
        <f t="shared" si="21"/>
        <v>3231037799.54</v>
      </c>
      <c r="Y20" s="17">
        <f t="shared" si="22"/>
        <v>3185913992.1899996</v>
      </c>
      <c r="Z20" s="4">
        <f t="shared" si="12"/>
        <v>134.74876616283393</v>
      </c>
      <c r="AA20" s="4">
        <f t="shared" si="18"/>
        <v>98.603426819815454</v>
      </c>
    </row>
    <row r="21" spans="1:27" s="8" customFormat="1" ht="15" customHeight="1" x14ac:dyDescent="0.3">
      <c r="A21" s="13">
        <v>12</v>
      </c>
      <c r="B21" s="24" t="s">
        <v>19</v>
      </c>
      <c r="C21" s="20">
        <v>3777200</v>
      </c>
      <c r="D21" s="20">
        <v>77141900</v>
      </c>
      <c r="E21" s="20">
        <v>77141900</v>
      </c>
      <c r="F21" s="4" t="s">
        <v>30</v>
      </c>
      <c r="G21" s="2">
        <f t="shared" si="23"/>
        <v>100</v>
      </c>
      <c r="H21" s="20">
        <v>91406500</v>
      </c>
      <c r="I21" s="20">
        <v>74969361.590000004</v>
      </c>
      <c r="J21" s="17">
        <v>74465282.170000002</v>
      </c>
      <c r="K21" s="21">
        <f>J21/H21*100</f>
        <v>81.46606879160673</v>
      </c>
      <c r="L21" s="4">
        <f t="shared" si="14"/>
        <v>99.327619431046031</v>
      </c>
      <c r="M21" s="17">
        <v>585600600</v>
      </c>
      <c r="N21" s="17">
        <v>572378482</v>
      </c>
      <c r="O21" s="17">
        <v>571153967.99000001</v>
      </c>
      <c r="P21" s="4">
        <f t="shared" si="7"/>
        <v>97.533023017735971</v>
      </c>
      <c r="Q21" s="4">
        <f t="shared" si="19"/>
        <v>99.786065680575319</v>
      </c>
      <c r="R21" s="17">
        <v>1959500</v>
      </c>
      <c r="S21" s="17">
        <v>14424341</v>
      </c>
      <c r="T21" s="17">
        <v>13687391.66</v>
      </c>
      <c r="U21" s="4" t="s">
        <v>30</v>
      </c>
      <c r="V21" s="4">
        <f t="shared" si="17"/>
        <v>94.890932348313171</v>
      </c>
      <c r="W21" s="17">
        <f t="shared" si="20"/>
        <v>682743800</v>
      </c>
      <c r="X21" s="17">
        <f t="shared" si="21"/>
        <v>738914084.59000003</v>
      </c>
      <c r="Y21" s="17">
        <f t="shared" si="22"/>
        <v>736448541.82000005</v>
      </c>
      <c r="Z21" s="4">
        <f t="shared" si="12"/>
        <v>107.86601677232368</v>
      </c>
      <c r="AA21" s="4">
        <f t="shared" si="18"/>
        <v>99.666328897849056</v>
      </c>
    </row>
    <row r="22" spans="1:27" s="8" customFormat="1" ht="15" customHeight="1" x14ac:dyDescent="0.3">
      <c r="A22" s="13">
        <v>13</v>
      </c>
      <c r="B22" s="24" t="s">
        <v>20</v>
      </c>
      <c r="C22" s="20">
        <v>9707700</v>
      </c>
      <c r="D22" s="20">
        <v>76151300</v>
      </c>
      <c r="E22" s="20">
        <v>76151300</v>
      </c>
      <c r="F22" s="4" t="s">
        <v>30</v>
      </c>
      <c r="G22" s="2">
        <f t="shared" si="23"/>
        <v>100</v>
      </c>
      <c r="H22" s="20">
        <v>263624900</v>
      </c>
      <c r="I22" s="20">
        <v>949997592.89999998</v>
      </c>
      <c r="J22" s="17">
        <v>949127386.38999999</v>
      </c>
      <c r="K22" s="30" t="s">
        <v>30</v>
      </c>
      <c r="L22" s="4">
        <f t="shared" si="14"/>
        <v>99.908399082639392</v>
      </c>
      <c r="M22" s="17">
        <v>1565029200</v>
      </c>
      <c r="N22" s="17">
        <v>1598194109</v>
      </c>
      <c r="O22" s="17">
        <v>1596209782.4100001</v>
      </c>
      <c r="P22" s="4">
        <f t="shared" si="7"/>
        <v>101.99233230983806</v>
      </c>
      <c r="Q22" s="4">
        <f t="shared" si="19"/>
        <v>99.875839450363031</v>
      </c>
      <c r="R22" s="17">
        <v>13318700</v>
      </c>
      <c r="S22" s="17">
        <v>111785656</v>
      </c>
      <c r="T22" s="17">
        <v>109690665.87</v>
      </c>
      <c r="U22" s="4" t="s">
        <v>30</v>
      </c>
      <c r="V22" s="4">
        <f t="shared" si="17"/>
        <v>98.125886446468584</v>
      </c>
      <c r="W22" s="17">
        <f t="shared" si="20"/>
        <v>1851680500</v>
      </c>
      <c r="X22" s="17">
        <f t="shared" si="21"/>
        <v>2736128657.9000001</v>
      </c>
      <c r="Y22" s="17">
        <f t="shared" si="22"/>
        <v>2731179134.6700001</v>
      </c>
      <c r="Z22" s="4">
        <f t="shared" si="12"/>
        <v>147.49732119931059</v>
      </c>
      <c r="AA22" s="4">
        <f t="shared" si="18"/>
        <v>99.81910487960026</v>
      </c>
    </row>
    <row r="23" spans="1:27" s="10" customFormat="1" ht="37.5" customHeight="1" x14ac:dyDescent="0.3">
      <c r="A23" s="25"/>
      <c r="B23" s="26" t="s">
        <v>41</v>
      </c>
      <c r="C23" s="27">
        <f>SUM(C24:C33)</f>
        <v>3111351600</v>
      </c>
      <c r="D23" s="27">
        <f>SUM(D24:D33)</f>
        <v>3943157212.3299999</v>
      </c>
      <c r="E23" s="27">
        <f>SUM(E24:E33)</f>
        <v>3943157212.3299999</v>
      </c>
      <c r="F23" s="9">
        <f t="shared" si="0"/>
        <v>126.73454238762343</v>
      </c>
      <c r="G23" s="9">
        <f t="shared" ref="G23:G32" si="24">E23/D23*100</f>
        <v>100</v>
      </c>
      <c r="H23" s="27">
        <f t="shared" ref="H23:I23" si="25">SUM(H24:H32)</f>
        <v>9753173800</v>
      </c>
      <c r="I23" s="27">
        <f t="shared" si="25"/>
        <v>11712783025.190002</v>
      </c>
      <c r="J23" s="27">
        <f>SUM(J24:J32)-100</f>
        <v>11220291070.380001</v>
      </c>
      <c r="K23" s="9">
        <f t="shared" ref="K23:K32" si="26">J23/H23*100</f>
        <v>115.0424600285499</v>
      </c>
      <c r="L23" s="9">
        <f t="shared" si="14"/>
        <v>95.795261008841123</v>
      </c>
      <c r="M23" s="27">
        <f t="shared" ref="M23" si="27">SUM(M24:M32)</f>
        <v>18972583700</v>
      </c>
      <c r="N23" s="27">
        <f t="shared" ref="N23" si="28">SUM(N24:N32)</f>
        <v>18783044062.960003</v>
      </c>
      <c r="O23" s="27">
        <f t="shared" ref="O23" si="29">SUM(O24:O32)</f>
        <v>18722202455.629997</v>
      </c>
      <c r="P23" s="9">
        <f t="shared" si="7"/>
        <v>98.680299698084866</v>
      </c>
      <c r="Q23" s="9">
        <f t="shared" si="19"/>
        <v>99.6760822839681</v>
      </c>
      <c r="R23" s="9">
        <f>SUM(R24:R32)+0.1</f>
        <v>59433100.100000001</v>
      </c>
      <c r="S23" s="27">
        <f>SUM(S24:S32)</f>
        <v>909206622.94999993</v>
      </c>
      <c r="T23" s="27">
        <f t="shared" ref="T23" si="30">SUM(T24:T32)</f>
        <v>886721238.37</v>
      </c>
      <c r="U23" s="9" t="s">
        <v>30</v>
      </c>
      <c r="V23" s="9">
        <f t="shared" si="17"/>
        <v>97.52692248247773</v>
      </c>
      <c r="W23" s="27">
        <f>SUM(W24:W32)</f>
        <v>31896542200</v>
      </c>
      <c r="X23" s="18">
        <f>SUM(X24:X33)</f>
        <v>35348190923.43</v>
      </c>
      <c r="Y23" s="18">
        <f>SUM(Y24:Y33)</f>
        <v>34772372076.709999</v>
      </c>
      <c r="Z23" s="9">
        <f t="shared" si="12"/>
        <v>109.01611798130895</v>
      </c>
      <c r="AA23" s="9">
        <f t="shared" si="18"/>
        <v>98.37100900589985</v>
      </c>
    </row>
    <row r="24" spans="1:27" s="8" customFormat="1" x14ac:dyDescent="0.3">
      <c r="A24" s="13">
        <v>14</v>
      </c>
      <c r="B24" s="24" t="s">
        <v>21</v>
      </c>
      <c r="C24" s="20">
        <v>488156500</v>
      </c>
      <c r="D24" s="20">
        <v>535272000</v>
      </c>
      <c r="E24" s="20">
        <v>535272000</v>
      </c>
      <c r="F24" s="4">
        <f t="shared" si="0"/>
        <v>109.65172029871569</v>
      </c>
      <c r="G24" s="2">
        <f t="shared" si="24"/>
        <v>100</v>
      </c>
      <c r="H24" s="20">
        <v>1477180700</v>
      </c>
      <c r="I24" s="20">
        <v>789376689.14999998</v>
      </c>
      <c r="J24" s="20">
        <v>483496292</v>
      </c>
      <c r="K24" s="2">
        <f t="shared" si="26"/>
        <v>32.7310187575562</v>
      </c>
      <c r="L24" s="4">
        <f t="shared" si="14"/>
        <v>61.250388901226401</v>
      </c>
      <c r="M24" s="17">
        <v>1435195600</v>
      </c>
      <c r="N24" s="17">
        <v>1402991700</v>
      </c>
      <c r="O24" s="17">
        <v>1402721587.9100001</v>
      </c>
      <c r="P24" s="4">
        <f t="shared" si="7"/>
        <v>97.737311061293681</v>
      </c>
      <c r="Q24" s="4">
        <f t="shared" si="19"/>
        <v>99.980747420672557</v>
      </c>
      <c r="R24" s="17">
        <v>6001800</v>
      </c>
      <c r="S24" s="17">
        <v>128858707.48999999</v>
      </c>
      <c r="T24" s="17">
        <v>127228065.17</v>
      </c>
      <c r="U24" s="4" t="s">
        <v>30</v>
      </c>
      <c r="V24" s="4">
        <f t="shared" si="17"/>
        <v>98.734550150499885</v>
      </c>
      <c r="W24" s="28">
        <f t="shared" ref="W24:W34" si="31">C24+H24+M24+R24</f>
        <v>3406534600</v>
      </c>
      <c r="X24" s="17">
        <f t="shared" ref="X24:X34" si="32">D24+I24+N24+S24</f>
        <v>2856499096.6399999</v>
      </c>
      <c r="Y24" s="17">
        <f t="shared" ref="Y24:Y33" si="33">E24+J24+O24+T24</f>
        <v>2548717945.0799999</v>
      </c>
      <c r="Z24" s="4">
        <f t="shared" si="12"/>
        <v>74.818495754600576</v>
      </c>
      <c r="AA24" s="4">
        <f t="shared" si="18"/>
        <v>89.22523196586927</v>
      </c>
    </row>
    <row r="25" spans="1:27" s="8" customFormat="1" x14ac:dyDescent="0.3">
      <c r="A25" s="13">
        <v>15</v>
      </c>
      <c r="B25" s="24" t="s">
        <v>22</v>
      </c>
      <c r="C25" s="20">
        <v>1151309500</v>
      </c>
      <c r="D25" s="20">
        <v>1269070800</v>
      </c>
      <c r="E25" s="20">
        <v>1269070800</v>
      </c>
      <c r="F25" s="4">
        <f t="shared" si="0"/>
        <v>110.22846593379106</v>
      </c>
      <c r="G25" s="2">
        <f t="shared" si="24"/>
        <v>100</v>
      </c>
      <c r="H25" s="20">
        <v>491527700</v>
      </c>
      <c r="I25" s="20">
        <v>619943449</v>
      </c>
      <c r="J25" s="20">
        <v>583517949</v>
      </c>
      <c r="K25" s="2">
        <f t="shared" si="26"/>
        <v>118.71517088457068</v>
      </c>
      <c r="L25" s="4">
        <f t="shared" si="14"/>
        <v>94.124383432270136</v>
      </c>
      <c r="M25" s="17">
        <v>1862896900</v>
      </c>
      <c r="N25" s="17">
        <v>1803673022.04</v>
      </c>
      <c r="O25" s="17">
        <v>1782743172.02</v>
      </c>
      <c r="P25" s="4">
        <f t="shared" si="7"/>
        <v>95.697361030554077</v>
      </c>
      <c r="Q25" s="4">
        <f t="shared" si="19"/>
        <v>98.839598432518116</v>
      </c>
      <c r="R25" s="17">
        <v>6263300</v>
      </c>
      <c r="S25" s="17">
        <v>168772776.78</v>
      </c>
      <c r="T25" s="17">
        <v>166696316.83000001</v>
      </c>
      <c r="U25" s="4" t="s">
        <v>30</v>
      </c>
      <c r="V25" s="4">
        <f t="shared" si="17"/>
        <v>98.769671276602438</v>
      </c>
      <c r="W25" s="17">
        <f t="shared" si="31"/>
        <v>3511997400</v>
      </c>
      <c r="X25" s="17">
        <f t="shared" si="32"/>
        <v>3861460047.8200002</v>
      </c>
      <c r="Y25" s="17">
        <f t="shared" si="33"/>
        <v>3802028237.8499999</v>
      </c>
      <c r="Z25" s="4">
        <f t="shared" si="12"/>
        <v>108.25828737373212</v>
      </c>
      <c r="AA25" s="4">
        <f t="shared" si="18"/>
        <v>98.46089797035313</v>
      </c>
    </row>
    <row r="26" spans="1:27" s="8" customFormat="1" x14ac:dyDescent="0.3">
      <c r="A26" s="13">
        <v>16</v>
      </c>
      <c r="B26" s="24" t="s">
        <v>23</v>
      </c>
      <c r="C26" s="20">
        <v>822039100</v>
      </c>
      <c r="D26" s="20">
        <v>912213000</v>
      </c>
      <c r="E26" s="20">
        <v>912213000</v>
      </c>
      <c r="F26" s="4">
        <f t="shared" si="0"/>
        <v>110.96953904017461</v>
      </c>
      <c r="G26" s="2">
        <f t="shared" si="24"/>
        <v>100</v>
      </c>
      <c r="H26" s="20">
        <v>1439698300</v>
      </c>
      <c r="I26" s="20">
        <v>1172803955.4200001</v>
      </c>
      <c r="J26" s="20">
        <v>1154272249</v>
      </c>
      <c r="K26" s="2">
        <f t="shared" si="26"/>
        <v>80.174592760163705</v>
      </c>
      <c r="L26" s="4">
        <f t="shared" si="14"/>
        <v>98.419880293346765</v>
      </c>
      <c r="M26" s="17">
        <v>1816946100</v>
      </c>
      <c r="N26" s="17">
        <v>1741053858.4000001</v>
      </c>
      <c r="O26" s="17">
        <v>1735660766.53</v>
      </c>
      <c r="P26" s="4">
        <f t="shared" si="7"/>
        <v>95.52626610827916</v>
      </c>
      <c r="Q26" s="4">
        <f t="shared" si="19"/>
        <v>99.690239802520736</v>
      </c>
      <c r="R26" s="17">
        <v>13646100</v>
      </c>
      <c r="S26" s="17">
        <v>78602931.069999993</v>
      </c>
      <c r="T26" s="17">
        <v>76443915.379999995</v>
      </c>
      <c r="U26" s="4" t="s">
        <v>30</v>
      </c>
      <c r="V26" s="4">
        <f t="shared" si="17"/>
        <v>97.253263128219373</v>
      </c>
      <c r="W26" s="17">
        <f t="shared" si="31"/>
        <v>4092329600</v>
      </c>
      <c r="X26" s="17">
        <f t="shared" si="32"/>
        <v>3904673744.8900003</v>
      </c>
      <c r="Y26" s="17">
        <f t="shared" si="33"/>
        <v>3878589930.9099998</v>
      </c>
      <c r="Z26" s="4">
        <f t="shared" si="12"/>
        <v>94.777066121702418</v>
      </c>
      <c r="AA26" s="4">
        <f t="shared" si="18"/>
        <v>99.331984803746124</v>
      </c>
    </row>
    <row r="27" spans="1:27" s="8" customFormat="1" x14ac:dyDescent="0.3">
      <c r="A27" s="13">
        <v>17</v>
      </c>
      <c r="B27" s="24" t="s">
        <v>24</v>
      </c>
      <c r="C27" s="20">
        <v>568128200</v>
      </c>
      <c r="D27" s="20">
        <v>609260800</v>
      </c>
      <c r="E27" s="20">
        <v>609260800</v>
      </c>
      <c r="F27" s="4">
        <f t="shared" si="0"/>
        <v>107.24002082628535</v>
      </c>
      <c r="G27" s="2">
        <f t="shared" si="24"/>
        <v>100</v>
      </c>
      <c r="H27" s="20">
        <v>981622000</v>
      </c>
      <c r="I27" s="20">
        <v>1196415600.8299999</v>
      </c>
      <c r="J27" s="20">
        <v>1182431695.1700001</v>
      </c>
      <c r="K27" s="2">
        <f t="shared" si="26"/>
        <v>120.45692691993457</v>
      </c>
      <c r="L27" s="4">
        <f t="shared" si="14"/>
        <v>98.831183273579953</v>
      </c>
      <c r="M27" s="17">
        <v>1738288300</v>
      </c>
      <c r="N27" s="17">
        <v>1710516436.53</v>
      </c>
      <c r="O27" s="17">
        <v>1700893248.45</v>
      </c>
      <c r="P27" s="4">
        <f t="shared" si="7"/>
        <v>97.848742837997591</v>
      </c>
      <c r="Q27" s="4">
        <f t="shared" si="19"/>
        <v>99.437410370664324</v>
      </c>
      <c r="R27" s="17">
        <v>6195900</v>
      </c>
      <c r="S27" s="17">
        <v>47367719.270000003</v>
      </c>
      <c r="T27" s="17">
        <v>45576818.659999996</v>
      </c>
      <c r="U27" s="4" t="s">
        <v>30</v>
      </c>
      <c r="V27" s="4">
        <f t="shared" si="17"/>
        <v>96.219153808542643</v>
      </c>
      <c r="W27" s="17">
        <f t="shared" si="31"/>
        <v>3294234400</v>
      </c>
      <c r="X27" s="17">
        <f t="shared" si="32"/>
        <v>3563560556.6299996</v>
      </c>
      <c r="Y27" s="17">
        <f t="shared" si="33"/>
        <v>3538162562.2799997</v>
      </c>
      <c r="Z27" s="4">
        <f t="shared" si="12"/>
        <v>107.40469962550327</v>
      </c>
      <c r="AA27" s="4">
        <f t="shared" si="18"/>
        <v>99.287286017835527</v>
      </c>
    </row>
    <row r="28" spans="1:27" s="8" customFormat="1" x14ac:dyDescent="0.3">
      <c r="A28" s="13">
        <v>18</v>
      </c>
      <c r="B28" s="24" t="s">
        <v>25</v>
      </c>
      <c r="C28" s="20">
        <v>28589400</v>
      </c>
      <c r="D28" s="20">
        <v>167682198.5</v>
      </c>
      <c r="E28" s="20">
        <v>167682198.5</v>
      </c>
      <c r="F28" s="4" t="s">
        <v>30</v>
      </c>
      <c r="G28" s="2">
        <f t="shared" si="24"/>
        <v>100</v>
      </c>
      <c r="H28" s="20">
        <v>1972363500</v>
      </c>
      <c r="I28" s="20">
        <v>3762793965.77</v>
      </c>
      <c r="J28" s="20">
        <v>3743817350</v>
      </c>
      <c r="K28" s="2">
        <f t="shared" si="26"/>
        <v>189.81376150998534</v>
      </c>
      <c r="L28" s="4">
        <f t="shared" si="14"/>
        <v>99.495677522005465</v>
      </c>
      <c r="M28" s="17">
        <v>4972905400</v>
      </c>
      <c r="N28" s="17">
        <v>5046173694</v>
      </c>
      <c r="O28" s="17">
        <v>5042529988.5500002</v>
      </c>
      <c r="P28" s="4">
        <f t="shared" si="7"/>
        <v>101.40007868538983</v>
      </c>
      <c r="Q28" s="4">
        <f t="shared" si="19"/>
        <v>99.927792706494984</v>
      </c>
      <c r="R28" s="17">
        <v>3780800</v>
      </c>
      <c r="S28" s="17">
        <v>100857239</v>
      </c>
      <c r="T28" s="17">
        <v>94837260.650000006</v>
      </c>
      <c r="U28" s="4" t="s">
        <v>30</v>
      </c>
      <c r="V28" s="4">
        <f t="shared" si="17"/>
        <v>94.031188628909433</v>
      </c>
      <c r="W28" s="17">
        <f t="shared" si="31"/>
        <v>6977639100</v>
      </c>
      <c r="X28" s="17">
        <f t="shared" si="32"/>
        <v>9077507097.2700005</v>
      </c>
      <c r="Y28" s="17">
        <f t="shared" si="33"/>
        <v>9048866797.6999989</v>
      </c>
      <c r="Z28" s="4">
        <f t="shared" si="12"/>
        <v>129.68378943101254</v>
      </c>
      <c r="AA28" s="4">
        <f t="shared" si="18"/>
        <v>99.684491576122099</v>
      </c>
    </row>
    <row r="29" spans="1:27" s="8" customFormat="1" x14ac:dyDescent="0.3">
      <c r="A29" s="13">
        <v>19</v>
      </c>
      <c r="B29" s="24" t="s">
        <v>26</v>
      </c>
      <c r="C29" s="20">
        <v>14562300</v>
      </c>
      <c r="D29" s="20">
        <v>184952800</v>
      </c>
      <c r="E29" s="20">
        <v>184952800</v>
      </c>
      <c r="F29" s="4" t="s">
        <v>30</v>
      </c>
      <c r="G29" s="2">
        <f t="shared" si="24"/>
        <v>100</v>
      </c>
      <c r="H29" s="20">
        <v>947135000</v>
      </c>
      <c r="I29" s="20">
        <v>1460540383.95</v>
      </c>
      <c r="J29" s="20">
        <v>1428518520.1900001</v>
      </c>
      <c r="K29" s="2">
        <f t="shared" si="26"/>
        <v>150.82522768032015</v>
      </c>
      <c r="L29" s="4">
        <f t="shared" si="14"/>
        <v>97.807533149244563</v>
      </c>
      <c r="M29" s="17">
        <v>2013076700</v>
      </c>
      <c r="N29" s="17">
        <v>1994270997.03</v>
      </c>
      <c r="O29" s="17">
        <v>1986405361.1700001</v>
      </c>
      <c r="P29" s="4">
        <f t="shared" si="7"/>
        <v>98.675095746227655</v>
      </c>
      <c r="Q29" s="4">
        <f t="shared" si="19"/>
        <v>99.60558841442743</v>
      </c>
      <c r="R29" s="17">
        <v>9810100</v>
      </c>
      <c r="S29" s="17">
        <v>268325729</v>
      </c>
      <c r="T29" s="17">
        <v>264404209.56999999</v>
      </c>
      <c r="U29" s="4" t="s">
        <v>30</v>
      </c>
      <c r="V29" s="4">
        <f t="shared" si="17"/>
        <v>98.538522770583796</v>
      </c>
      <c r="W29" s="17">
        <f t="shared" si="31"/>
        <v>2984584100</v>
      </c>
      <c r="X29" s="17">
        <f t="shared" si="32"/>
        <v>3908089909.98</v>
      </c>
      <c r="Y29" s="17">
        <f t="shared" si="33"/>
        <v>3864280890.9300003</v>
      </c>
      <c r="Z29" s="4">
        <f t="shared" si="12"/>
        <v>129.47468596813877</v>
      </c>
      <c r="AA29" s="4">
        <f t="shared" si="18"/>
        <v>98.879017114265324</v>
      </c>
    </row>
    <row r="30" spans="1:27" s="8" customFormat="1" ht="26.4" x14ac:dyDescent="0.3">
      <c r="A30" s="13">
        <v>20</v>
      </c>
      <c r="B30" s="24" t="s">
        <v>27</v>
      </c>
      <c r="C30" s="20">
        <v>10308300</v>
      </c>
      <c r="D30" s="20">
        <v>38671113.829999998</v>
      </c>
      <c r="E30" s="20">
        <v>38671113.829999998</v>
      </c>
      <c r="F30" s="4" t="s">
        <v>30</v>
      </c>
      <c r="G30" s="2">
        <f t="shared" si="24"/>
        <v>100</v>
      </c>
      <c r="H30" s="20">
        <v>294449900</v>
      </c>
      <c r="I30" s="20">
        <v>345067217.5</v>
      </c>
      <c r="J30" s="20">
        <v>340719868.26999998</v>
      </c>
      <c r="K30" s="2">
        <f t="shared" si="26"/>
        <v>115.71403769198088</v>
      </c>
      <c r="L30" s="4">
        <f t="shared" si="14"/>
        <v>98.740144235811087</v>
      </c>
      <c r="M30" s="17">
        <v>1769125800</v>
      </c>
      <c r="N30" s="17">
        <v>1640768140.96</v>
      </c>
      <c r="O30" s="17">
        <v>1639524466.1600001</v>
      </c>
      <c r="P30" s="4">
        <f t="shared" si="7"/>
        <v>92.674272579146162</v>
      </c>
      <c r="Q30" s="4">
        <f t="shared" si="19"/>
        <v>99.924201673048557</v>
      </c>
      <c r="R30" s="17">
        <v>9623600</v>
      </c>
      <c r="S30" s="17">
        <v>51634318.079999998</v>
      </c>
      <c r="T30" s="17">
        <v>49756504.210000001</v>
      </c>
      <c r="U30" s="4" t="s">
        <v>30</v>
      </c>
      <c r="V30" s="4">
        <f t="shared" si="17"/>
        <v>96.363244563256174</v>
      </c>
      <c r="W30" s="17">
        <f t="shared" si="31"/>
        <v>2083507600</v>
      </c>
      <c r="X30" s="17">
        <f t="shared" si="32"/>
        <v>2076140790.3699999</v>
      </c>
      <c r="Y30" s="17">
        <f t="shared" si="33"/>
        <v>2068671952.47</v>
      </c>
      <c r="Z30" s="4">
        <f t="shared" si="12"/>
        <v>99.287948480245518</v>
      </c>
      <c r="AA30" s="4">
        <f t="shared" si="18"/>
        <v>99.640253785550414</v>
      </c>
    </row>
    <row r="31" spans="1:27" s="8" customFormat="1" ht="26.4" x14ac:dyDescent="0.3">
      <c r="A31" s="13">
        <v>21</v>
      </c>
      <c r="B31" s="24" t="s">
        <v>28</v>
      </c>
      <c r="C31" s="20">
        <v>17277200</v>
      </c>
      <c r="D31" s="20">
        <v>67556500</v>
      </c>
      <c r="E31" s="20">
        <v>67556500</v>
      </c>
      <c r="F31" s="4" t="s">
        <v>30</v>
      </c>
      <c r="G31" s="2">
        <f t="shared" si="24"/>
        <v>100</v>
      </c>
      <c r="H31" s="20">
        <v>646155700</v>
      </c>
      <c r="I31" s="20">
        <v>467698091.54000002</v>
      </c>
      <c r="J31" s="20">
        <v>465789749</v>
      </c>
      <c r="K31" s="2">
        <f t="shared" si="26"/>
        <v>72.08630195477653</v>
      </c>
      <c r="L31" s="4">
        <f t="shared" si="14"/>
        <v>99.59197127922495</v>
      </c>
      <c r="M31" s="17">
        <v>1645857400</v>
      </c>
      <c r="N31" s="17">
        <v>1673197752</v>
      </c>
      <c r="O31" s="17">
        <v>1673054827.5599999</v>
      </c>
      <c r="P31" s="4">
        <f t="shared" si="7"/>
        <v>101.65247776386946</v>
      </c>
      <c r="Q31" s="4">
        <f t="shared" si="19"/>
        <v>99.991458006692326</v>
      </c>
      <c r="R31" s="17">
        <v>2701300</v>
      </c>
      <c r="S31" s="17">
        <v>26492129.260000002</v>
      </c>
      <c r="T31" s="17">
        <v>24646581.66</v>
      </c>
      <c r="U31" s="4" t="s">
        <v>30</v>
      </c>
      <c r="V31" s="4">
        <f t="shared" si="17"/>
        <v>93.033600350174339</v>
      </c>
      <c r="W31" s="17">
        <f t="shared" si="31"/>
        <v>2311991600</v>
      </c>
      <c r="X31" s="17">
        <f t="shared" si="32"/>
        <v>2234944472.8000002</v>
      </c>
      <c r="Y31" s="17">
        <f t="shared" si="33"/>
        <v>2231047658.2199998</v>
      </c>
      <c r="Z31" s="4">
        <f t="shared" si="12"/>
        <v>96.498951735810806</v>
      </c>
      <c r="AA31" s="4">
        <f t="shared" si="18"/>
        <v>99.825641548261004</v>
      </c>
    </row>
    <row r="32" spans="1:27" s="8" customFormat="1" x14ac:dyDescent="0.3">
      <c r="A32" s="13">
        <v>22</v>
      </c>
      <c r="B32" s="24" t="s">
        <v>29</v>
      </c>
      <c r="C32" s="20">
        <v>10981100</v>
      </c>
      <c r="D32" s="20">
        <v>148478000</v>
      </c>
      <c r="E32" s="20">
        <v>148478000</v>
      </c>
      <c r="F32" s="4" t="s">
        <v>30</v>
      </c>
      <c r="G32" s="2">
        <f t="shared" si="24"/>
        <v>100</v>
      </c>
      <c r="H32" s="20">
        <v>1503041000</v>
      </c>
      <c r="I32" s="20">
        <v>1898143672.03</v>
      </c>
      <c r="J32" s="20">
        <v>1837727497.75</v>
      </c>
      <c r="K32" s="2">
        <f t="shared" si="26"/>
        <v>122.26728996414602</v>
      </c>
      <c r="L32" s="4">
        <f t="shared" si="14"/>
        <v>96.817091605326851</v>
      </c>
      <c r="M32" s="17">
        <v>1718291500</v>
      </c>
      <c r="N32" s="17">
        <v>1770398462</v>
      </c>
      <c r="O32" s="17">
        <v>1758669037.28</v>
      </c>
      <c r="P32" s="4">
        <f t="shared" si="7"/>
        <v>102.34986539129129</v>
      </c>
      <c r="Q32" s="4">
        <f t="shared" si="19"/>
        <v>99.3374697859402</v>
      </c>
      <c r="R32" s="17">
        <v>1410200</v>
      </c>
      <c r="S32" s="17">
        <v>38295073</v>
      </c>
      <c r="T32" s="17">
        <v>37131566.240000002</v>
      </c>
      <c r="U32" s="4" t="s">
        <v>30</v>
      </c>
      <c r="V32" s="4">
        <f t="shared" si="17"/>
        <v>96.961732492323492</v>
      </c>
      <c r="W32" s="17">
        <f t="shared" si="31"/>
        <v>3233723800</v>
      </c>
      <c r="X32" s="17">
        <f t="shared" si="32"/>
        <v>3855315207.0299997</v>
      </c>
      <c r="Y32" s="17">
        <f t="shared" si="33"/>
        <v>3782006101.2699995</v>
      </c>
      <c r="Z32" s="4">
        <f t="shared" si="12"/>
        <v>116.95513702407112</v>
      </c>
      <c r="AA32" s="4">
        <f t="shared" si="18"/>
        <v>98.098492553181543</v>
      </c>
    </row>
    <row r="33" spans="1:27" s="8" customFormat="1" x14ac:dyDescent="0.3">
      <c r="A33" s="13">
        <v>23</v>
      </c>
      <c r="B33" s="31" t="s">
        <v>40</v>
      </c>
      <c r="C33" s="20"/>
      <c r="D33" s="20">
        <v>10000000</v>
      </c>
      <c r="E33" s="20">
        <v>10000000</v>
      </c>
      <c r="F33" s="4"/>
      <c r="G33" s="2"/>
      <c r="H33" s="20"/>
      <c r="I33" s="20"/>
      <c r="J33" s="20"/>
      <c r="K33" s="2"/>
      <c r="L33" s="2"/>
      <c r="M33" s="17"/>
      <c r="N33" s="17"/>
      <c r="O33" s="17"/>
      <c r="P33" s="2"/>
      <c r="Q33" s="2"/>
      <c r="R33" s="17"/>
      <c r="S33" s="17"/>
      <c r="T33" s="17"/>
      <c r="U33" s="2"/>
      <c r="V33" s="2"/>
      <c r="W33" s="17"/>
      <c r="X33" s="17">
        <f t="shared" si="32"/>
        <v>10000000</v>
      </c>
      <c r="Y33" s="17">
        <f t="shared" si="33"/>
        <v>10000000</v>
      </c>
      <c r="Z33" s="9"/>
      <c r="AA33" s="4">
        <f t="shared" si="18"/>
        <v>100</v>
      </c>
    </row>
    <row r="34" spans="1:27" s="10" customFormat="1" ht="26.4" x14ac:dyDescent="0.3">
      <c r="A34" s="11"/>
      <c r="B34" s="11" t="s">
        <v>33</v>
      </c>
      <c r="C34" s="27">
        <v>1999932800</v>
      </c>
      <c r="D34" s="27"/>
      <c r="E34" s="9"/>
      <c r="F34" s="3"/>
      <c r="G34" s="3"/>
      <c r="H34" s="27">
        <v>26576000</v>
      </c>
      <c r="I34" s="27"/>
      <c r="J34" s="9"/>
      <c r="K34" s="3"/>
      <c r="L34" s="3"/>
      <c r="M34" s="9"/>
      <c r="N34" s="9"/>
      <c r="O34" s="9"/>
      <c r="P34" s="3"/>
      <c r="Q34" s="3"/>
      <c r="R34" s="27">
        <v>76600000</v>
      </c>
      <c r="S34" s="18">
        <v>75.290000000000006</v>
      </c>
      <c r="T34" s="9"/>
      <c r="U34" s="3"/>
      <c r="V34" s="3"/>
      <c r="W34" s="18">
        <f t="shared" si="31"/>
        <v>2103108800</v>
      </c>
      <c r="X34" s="18">
        <f t="shared" si="32"/>
        <v>75.290000000000006</v>
      </c>
      <c r="Y34" s="9"/>
      <c r="Z34" s="3"/>
      <c r="AA34" s="3"/>
    </row>
    <row r="35" spans="1:27" x14ac:dyDescent="0.3">
      <c r="W35" s="1"/>
      <c r="X35" s="1"/>
      <c r="Y35" s="1"/>
      <c r="Z35" s="1"/>
      <c r="AA35" s="1"/>
    </row>
  </sheetData>
  <mergeCells count="31">
    <mergeCell ref="W6:W7"/>
    <mergeCell ref="X6:X7"/>
    <mergeCell ref="Y6:Y7"/>
    <mergeCell ref="Z6:AA6"/>
    <mergeCell ref="O6:O7"/>
    <mergeCell ref="P6:Q6"/>
    <mergeCell ref="T6:T7"/>
    <mergeCell ref="U6:V6"/>
    <mergeCell ref="R6:R7"/>
    <mergeCell ref="S6:S7"/>
    <mergeCell ref="A5:A7"/>
    <mergeCell ref="H5:L5"/>
    <mergeCell ref="M5:Q5"/>
    <mergeCell ref="W5:AA5"/>
    <mergeCell ref="B5:B7"/>
    <mergeCell ref="C5:G5"/>
    <mergeCell ref="C6:C7"/>
    <mergeCell ref="D6:D7"/>
    <mergeCell ref="E6:E7"/>
    <mergeCell ref="F6:G6"/>
    <mergeCell ref="I6:I7"/>
    <mergeCell ref="J6:J7"/>
    <mergeCell ref="K6:L6"/>
    <mergeCell ref="H6:H7"/>
    <mergeCell ref="M6:M7"/>
    <mergeCell ref="N6:N7"/>
    <mergeCell ref="Z4:AA4"/>
    <mergeCell ref="R5:V5"/>
    <mergeCell ref="P4:Q4"/>
    <mergeCell ref="N1:Q1"/>
    <mergeCell ref="C3:P3"/>
  </mergeCells>
  <pageMargins left="0.31496062992125984" right="0.15748031496062992" top="1.1811023622047245" bottom="0.74803149606299213" header="0.39370078740157483" footer="0.31496062992125984"/>
  <pageSetup paperSize="9" scale="70" firstPageNumber="1654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Итоговый </vt:lpstr>
      <vt:lpstr>'Итоговый '!Заголовки_для_печати</vt:lpstr>
      <vt:lpstr>'Итоговый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Середкина Оксана Геннадьевна</cp:lastModifiedBy>
  <cp:lastPrinted>2021-05-04T06:19:02Z</cp:lastPrinted>
  <dcterms:created xsi:type="dcterms:W3CDTF">2020-07-07T09:51:22Z</dcterms:created>
  <dcterms:modified xsi:type="dcterms:W3CDTF">2021-05-04T06:19:15Z</dcterms:modified>
</cp:coreProperties>
</file>